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LL2025\Users\Public\Documents\Managment Folder\Goose Creek\Financials\"/>
    </mc:Choice>
  </mc:AlternateContent>
  <xr:revisionPtr revIDLastSave="0" documentId="8_{598BD4AE-6B3E-4EA3-B9A9-22FF308208B5}" xr6:coauthVersionLast="47" xr6:coauthVersionMax="47" xr10:uidLastSave="{00000000-0000-0000-0000-000000000000}"/>
  <bookViews>
    <workbookView xWindow="2715" yWindow="585" windowWidth="32250" windowHeight="20175" xr2:uid="{B4DDF495-89B4-4A07-8A09-35FD66EE3FD7}"/>
  </bookViews>
  <sheets>
    <sheet name="2026 Budget" sheetId="2" r:id="rId1"/>
    <sheet name="2025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6" i="2" s="1"/>
  <c r="K6" i="2"/>
  <c r="K7" i="2" s="1"/>
  <c r="J6" i="2"/>
  <c r="J7" i="2"/>
  <c r="I7" i="2"/>
  <c r="I6" i="2"/>
  <c r="C29" i="2"/>
  <c r="C24" i="2"/>
  <c r="C18" i="2"/>
  <c r="C12" i="2"/>
  <c r="F7" i="2"/>
  <c r="H6" i="2"/>
  <c r="H7" i="2" s="1"/>
  <c r="G6" i="2"/>
  <c r="G7" i="2" s="1"/>
  <c r="F6" i="2"/>
  <c r="C4" i="1"/>
  <c r="C6" i="1"/>
  <c r="H6" i="1"/>
  <c r="H7" i="1" s="1"/>
  <c r="G6" i="1"/>
  <c r="G7" i="1" s="1"/>
  <c r="F6" i="1"/>
  <c r="F7" i="1" s="1"/>
  <c r="C29" i="1"/>
  <c r="C24" i="1"/>
  <c r="C18" i="1"/>
  <c r="C12" i="1"/>
  <c r="C31" i="2" l="1"/>
  <c r="C33" i="2" s="1"/>
  <c r="C37" i="2" s="1"/>
  <c r="C31" i="1"/>
  <c r="C33" i="1" s="1"/>
  <c r="C37" i="1" s="1"/>
</calcChain>
</file>

<file path=xl/sharedStrings.xml><?xml version="1.0" encoding="utf-8"?>
<sst xmlns="http://schemas.openxmlformats.org/spreadsheetml/2006/main" count="67" uniqueCount="35">
  <si>
    <t>Dues</t>
  </si>
  <si>
    <t>Interest</t>
  </si>
  <si>
    <t>Bank Supplies</t>
  </si>
  <si>
    <t>Insurance</t>
  </si>
  <si>
    <t>Legal</t>
  </si>
  <si>
    <t>Website &amp; Domain</t>
  </si>
  <si>
    <t>SubTotal</t>
  </si>
  <si>
    <t>Management Contract</t>
  </si>
  <si>
    <t>Office Expenses</t>
  </si>
  <si>
    <t>Member Mailings</t>
  </si>
  <si>
    <t>(All Memebers x 2)</t>
  </si>
  <si>
    <t>Professional Services</t>
  </si>
  <si>
    <t>(Surveys and other Consulting)</t>
  </si>
  <si>
    <t>Grounds Maintence</t>
  </si>
  <si>
    <t>Tree Maint./Removal</t>
  </si>
  <si>
    <t>Misc. Grounds Repairs</t>
  </si>
  <si>
    <t>Grounds Beautification</t>
  </si>
  <si>
    <t>Subtotal</t>
  </si>
  <si>
    <t>Main Utilities</t>
  </si>
  <si>
    <t>Backflow Testing</t>
  </si>
  <si>
    <t>Total Expenses</t>
  </si>
  <si>
    <t>Net Ordinary Income</t>
  </si>
  <si>
    <t>Reserve Funding</t>
  </si>
  <si>
    <t>Net Income</t>
  </si>
  <si>
    <t xml:space="preserve">Goose Creek Home Owners Association </t>
  </si>
  <si>
    <t>Proposed Budget - 2025</t>
  </si>
  <si>
    <t>(Dues &amp; Interest minus Expenses)</t>
  </si>
  <si>
    <t>($280 x 179)</t>
  </si>
  <si>
    <t>Proposed Budget - 2026</t>
  </si>
  <si>
    <t>($294 x 179)</t>
  </si>
  <si>
    <t>?</t>
  </si>
  <si>
    <t>(Increase - sidewalk &amp; front section)</t>
  </si>
  <si>
    <t>($1,000 increase)</t>
  </si>
  <si>
    <t>($100 increase)</t>
  </si>
  <si>
    <t>($2k increase - could change with insurance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</si>
</sst>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44" fontId="0" fillId="0" borderId="1" xfId="1" applyFont="1" applyBorder="1" applyAlignment="1">
      <alignment horizontal="center"/>
    </xf>
    <xf numFmtId="9" fontId="0" fillId="2" borderId="0" xfId="0" applyNumberFormat="1" applyFill="1" applyAlignment="1">
      <alignment horizontal="center"/>
    </xf>
    <xf numFmtId="44" fontId="0" fillId="2" borderId="0" xfId="1" applyFont="1" applyFill="1" applyAlignment="1">
      <alignment horizontal="center"/>
    </xf>
    <xf numFmtId="44" fontId="1" fillId="2" borderId="1" xfId="1" applyFont="1" applyFill="1" applyBorder="1"/>
    <xf numFmtId="44" fontId="0" fillId="2" borderId="0" xfId="1" applyFont="1" applyFill="1"/>
    <xf numFmtId="44" fontId="0" fillId="3" borderId="0" xfId="1" applyFont="1" applyFill="1"/>
    <xf numFmtId="44" fontId="0" fillId="0" borderId="0" xfId="1" applyFont="1" applyFill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14BD-272A-4763-85B6-514E0DF2A915}">
  <dimension ref="A1:K37"/>
  <sheetViews>
    <sheetView tabSelected="1" workbookViewId="0">
      <selection activeCell="G24" sqref="G24"/>
    </sheetView>
  </sheetViews>
  <sheetFormatPr defaultRowHeight="15" x14ac:dyDescent="0.25"/>
  <cols>
    <col min="2" max="2" width="19" bestFit="1" customWidth="1"/>
    <col min="3" max="3" width="11.28515625" style="1" bestFit="1" customWidth="1"/>
  </cols>
  <sheetData>
    <row r="1" spans="1:11" x14ac:dyDescent="0.25">
      <c r="A1" s="13" t="s">
        <v>24</v>
      </c>
      <c r="B1" s="13"/>
      <c r="C1" s="13"/>
      <c r="D1" s="13"/>
    </row>
    <row r="2" spans="1:11" x14ac:dyDescent="0.25">
      <c r="A2" s="13" t="s">
        <v>28</v>
      </c>
      <c r="B2" s="13"/>
      <c r="C2" s="13"/>
      <c r="D2" s="13"/>
    </row>
    <row r="4" spans="1:11" x14ac:dyDescent="0.25">
      <c r="A4">
        <v>101</v>
      </c>
      <c r="B4" t="s">
        <v>0</v>
      </c>
      <c r="C4" s="1">
        <f>294*179</f>
        <v>52626</v>
      </c>
      <c r="D4" t="s">
        <v>29</v>
      </c>
      <c r="F4" s="5">
        <v>0.1</v>
      </c>
      <c r="G4" s="5">
        <v>0.08</v>
      </c>
      <c r="H4" s="5">
        <v>0.06</v>
      </c>
      <c r="I4" s="7">
        <v>0.05</v>
      </c>
      <c r="J4" s="5">
        <v>0.04</v>
      </c>
      <c r="K4" s="5">
        <v>0.03</v>
      </c>
    </row>
    <row r="5" spans="1:11" x14ac:dyDescent="0.25">
      <c r="A5">
        <v>103</v>
      </c>
      <c r="B5" t="s">
        <v>1</v>
      </c>
      <c r="C5" s="2">
        <v>500</v>
      </c>
      <c r="F5" s="3">
        <v>280</v>
      </c>
      <c r="G5" s="3">
        <v>280</v>
      </c>
      <c r="H5" s="3">
        <v>280</v>
      </c>
      <c r="I5" s="8">
        <v>280</v>
      </c>
      <c r="J5" s="1">
        <v>280</v>
      </c>
      <c r="K5" s="1">
        <v>280</v>
      </c>
    </row>
    <row r="6" spans="1:11" x14ac:dyDescent="0.25">
      <c r="A6" t="s">
        <v>6</v>
      </c>
      <c r="C6" s="1">
        <f>SUM(C4:C5)</f>
        <v>53126</v>
      </c>
      <c r="F6" s="6">
        <f>264*0.1</f>
        <v>26.400000000000002</v>
      </c>
      <c r="G6" s="6">
        <f>264*0.08</f>
        <v>21.12</v>
      </c>
      <c r="H6" s="6">
        <f>264*0.06</f>
        <v>15.84</v>
      </c>
      <c r="I6" s="9">
        <f>264*0.05</f>
        <v>13.200000000000001</v>
      </c>
      <c r="J6" s="2">
        <f>264*0.04</f>
        <v>10.56</v>
      </c>
      <c r="K6" s="2">
        <f>264*0.03</f>
        <v>7.92</v>
      </c>
    </row>
    <row r="7" spans="1:11" x14ac:dyDescent="0.25">
      <c r="F7" s="3">
        <f>SUM(F5:F6)</f>
        <v>306.39999999999998</v>
      </c>
      <c r="G7" s="3">
        <f>SUM(G5:G6)</f>
        <v>301.12</v>
      </c>
      <c r="H7" s="3">
        <f>SUM(H4:H6)</f>
        <v>295.89999999999998</v>
      </c>
      <c r="I7" s="10">
        <f>SUM(I4:I6)</f>
        <v>293.25</v>
      </c>
      <c r="J7" s="1">
        <f t="shared" ref="J7:K7" si="0">SUM(J4:J6)</f>
        <v>290.60000000000002</v>
      </c>
      <c r="K7" s="1">
        <f t="shared" si="0"/>
        <v>287.95</v>
      </c>
    </row>
    <row r="8" spans="1:11" x14ac:dyDescent="0.25">
      <c r="A8">
        <v>300</v>
      </c>
      <c r="B8" t="s">
        <v>2</v>
      </c>
      <c r="C8" s="1">
        <v>55</v>
      </c>
    </row>
    <row r="9" spans="1:11" x14ac:dyDescent="0.25">
      <c r="A9">
        <v>310</v>
      </c>
      <c r="B9" t="s">
        <v>3</v>
      </c>
      <c r="C9" s="11">
        <v>3000</v>
      </c>
      <c r="D9" t="s">
        <v>30</v>
      </c>
    </row>
    <row r="10" spans="1:11" x14ac:dyDescent="0.25">
      <c r="A10">
        <v>325</v>
      </c>
      <c r="B10" t="s">
        <v>4</v>
      </c>
      <c r="C10" s="1">
        <v>2500</v>
      </c>
      <c r="D10" t="s">
        <v>31</v>
      </c>
    </row>
    <row r="11" spans="1:11" x14ac:dyDescent="0.25">
      <c r="A11">
        <v>345</v>
      </c>
      <c r="B11" t="s">
        <v>5</v>
      </c>
      <c r="C11" s="2">
        <v>500</v>
      </c>
    </row>
    <row r="12" spans="1:11" x14ac:dyDescent="0.25">
      <c r="A12" t="s">
        <v>6</v>
      </c>
      <c r="C12" s="1">
        <f>SUM(C8:C11)</f>
        <v>6055</v>
      </c>
    </row>
    <row r="14" spans="1:11" x14ac:dyDescent="0.25">
      <c r="A14">
        <v>410</v>
      </c>
      <c r="B14" t="s">
        <v>7</v>
      </c>
      <c r="C14" s="1">
        <v>7800</v>
      </c>
    </row>
    <row r="15" spans="1:11" x14ac:dyDescent="0.25">
      <c r="A15">
        <v>420</v>
      </c>
      <c r="B15" t="s">
        <v>8</v>
      </c>
      <c r="C15" s="1">
        <v>300</v>
      </c>
    </row>
    <row r="16" spans="1:11" x14ac:dyDescent="0.25">
      <c r="A16">
        <v>425</v>
      </c>
      <c r="B16" t="s">
        <v>9</v>
      </c>
      <c r="C16" s="1">
        <v>1100</v>
      </c>
      <c r="D16" t="s">
        <v>10</v>
      </c>
    </row>
    <row r="17" spans="1:4" x14ac:dyDescent="0.25">
      <c r="A17">
        <v>450</v>
      </c>
      <c r="B17" t="s">
        <v>11</v>
      </c>
      <c r="C17" s="2">
        <v>1000</v>
      </c>
      <c r="D17" t="s">
        <v>12</v>
      </c>
    </row>
    <row r="18" spans="1:4" x14ac:dyDescent="0.25">
      <c r="A18" t="s">
        <v>6</v>
      </c>
      <c r="C18" s="1">
        <f>SUM(C14:C17)</f>
        <v>10200</v>
      </c>
    </row>
    <row r="20" spans="1:4" x14ac:dyDescent="0.25">
      <c r="A20">
        <v>611</v>
      </c>
      <c r="B20" t="s">
        <v>13</v>
      </c>
      <c r="C20" s="12">
        <v>25000</v>
      </c>
      <c r="D20" t="s">
        <v>32</v>
      </c>
    </row>
    <row r="21" spans="1:4" x14ac:dyDescent="0.25">
      <c r="A21">
        <v>612</v>
      </c>
      <c r="B21" t="s">
        <v>14</v>
      </c>
      <c r="C21" s="1">
        <v>2500</v>
      </c>
    </row>
    <row r="22" spans="1:4" x14ac:dyDescent="0.25">
      <c r="A22">
        <v>614</v>
      </c>
      <c r="B22" t="s">
        <v>15</v>
      </c>
      <c r="C22" s="1">
        <v>1500</v>
      </c>
    </row>
    <row r="23" spans="1:4" x14ac:dyDescent="0.25">
      <c r="A23">
        <v>619</v>
      </c>
      <c r="B23" t="s">
        <v>16</v>
      </c>
      <c r="C23" s="2">
        <v>1000</v>
      </c>
    </row>
    <row r="24" spans="1:4" x14ac:dyDescent="0.25">
      <c r="A24" t="s">
        <v>17</v>
      </c>
      <c r="C24" s="1">
        <f>SUM(C20:C23)</f>
        <v>30000</v>
      </c>
    </row>
    <row r="27" spans="1:4" x14ac:dyDescent="0.25">
      <c r="A27">
        <v>687</v>
      </c>
      <c r="B27" s="4" t="s">
        <v>18</v>
      </c>
      <c r="C27" s="1">
        <v>1700</v>
      </c>
      <c r="D27" t="s">
        <v>33</v>
      </c>
    </row>
    <row r="28" spans="1:4" x14ac:dyDescent="0.25">
      <c r="A28">
        <v>686</v>
      </c>
      <c r="B28" t="s">
        <v>19</v>
      </c>
      <c r="C28" s="2">
        <v>350</v>
      </c>
    </row>
    <row r="29" spans="1:4" x14ac:dyDescent="0.25">
      <c r="A29" t="s">
        <v>6</v>
      </c>
      <c r="C29" s="1">
        <f>SUM(C27:C28)</f>
        <v>2050</v>
      </c>
    </row>
    <row r="31" spans="1:4" x14ac:dyDescent="0.25">
      <c r="B31" t="s">
        <v>20</v>
      </c>
      <c r="C31" s="1">
        <f>C12+C18+C24+C29</f>
        <v>48305</v>
      </c>
    </row>
    <row r="33" spans="2:4" x14ac:dyDescent="0.25">
      <c r="B33" t="s">
        <v>21</v>
      </c>
      <c r="C33" s="1">
        <f>C6-C31</f>
        <v>4821</v>
      </c>
      <c r="D33" t="s">
        <v>26</v>
      </c>
    </row>
    <row r="35" spans="2:4" x14ac:dyDescent="0.25">
      <c r="B35" t="s">
        <v>22</v>
      </c>
      <c r="C35" s="1">
        <v>4000</v>
      </c>
      <c r="D35" t="s">
        <v>34</v>
      </c>
    </row>
    <row r="37" spans="2:4" x14ac:dyDescent="0.25">
      <c r="B37" t="s">
        <v>23</v>
      </c>
      <c r="C37" s="1">
        <f>C33-C35</f>
        <v>821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49E6-97DA-4140-944E-9675C1C043D1}">
  <dimension ref="A1:H37"/>
  <sheetViews>
    <sheetView topLeftCell="A11" workbookViewId="0">
      <selection activeCell="T21" sqref="T21"/>
    </sheetView>
  </sheetViews>
  <sheetFormatPr defaultRowHeight="15" x14ac:dyDescent="0.25"/>
  <cols>
    <col min="2" max="2" width="19" bestFit="1" customWidth="1"/>
    <col min="3" max="3" width="11.28515625" style="1" bestFit="1" customWidth="1"/>
  </cols>
  <sheetData>
    <row r="1" spans="1:8" x14ac:dyDescent="0.25">
      <c r="A1" s="13" t="s">
        <v>24</v>
      </c>
      <c r="B1" s="13"/>
      <c r="C1" s="13"/>
      <c r="D1" s="13"/>
    </row>
    <row r="2" spans="1:8" x14ac:dyDescent="0.25">
      <c r="A2" s="13" t="s">
        <v>25</v>
      </c>
      <c r="B2" s="13"/>
      <c r="C2" s="13"/>
      <c r="D2" s="13"/>
    </row>
    <row r="4" spans="1:8" x14ac:dyDescent="0.25">
      <c r="A4">
        <v>101</v>
      </c>
      <c r="B4" t="s">
        <v>0</v>
      </c>
      <c r="C4" s="1">
        <f>280*179</f>
        <v>50120</v>
      </c>
      <c r="D4" t="s">
        <v>27</v>
      </c>
      <c r="F4" s="5">
        <v>0.1</v>
      </c>
      <c r="G4" s="5">
        <v>0.08</v>
      </c>
      <c r="H4" s="5">
        <v>0.06</v>
      </c>
    </row>
    <row r="5" spans="1:8" x14ac:dyDescent="0.25">
      <c r="A5">
        <v>103</v>
      </c>
      <c r="B5" t="s">
        <v>1</v>
      </c>
      <c r="C5" s="2">
        <v>466.48</v>
      </c>
      <c r="F5" s="3">
        <v>264</v>
      </c>
      <c r="G5" s="3">
        <v>264</v>
      </c>
      <c r="H5" s="3">
        <v>264</v>
      </c>
    </row>
    <row r="6" spans="1:8" x14ac:dyDescent="0.25">
      <c r="A6" t="s">
        <v>6</v>
      </c>
      <c r="C6" s="1">
        <f>SUM(C4:C5)</f>
        <v>50586.48</v>
      </c>
      <c r="F6" s="6">
        <f>264*0.1</f>
        <v>26.400000000000002</v>
      </c>
      <c r="G6" s="6">
        <f>264*0.08</f>
        <v>21.12</v>
      </c>
      <c r="H6" s="6">
        <f>264*0.06</f>
        <v>15.84</v>
      </c>
    </row>
    <row r="7" spans="1:8" x14ac:dyDescent="0.25">
      <c r="F7" s="3">
        <f>SUM(F5:F6)</f>
        <v>290.39999999999998</v>
      </c>
      <c r="G7" s="3">
        <f>SUM(G5:G6)</f>
        <v>285.12</v>
      </c>
      <c r="H7" s="3">
        <f>SUM(H4:H6)</f>
        <v>279.89999999999998</v>
      </c>
    </row>
    <row r="8" spans="1:8" x14ac:dyDescent="0.25">
      <c r="A8">
        <v>300</v>
      </c>
      <c r="B8" t="s">
        <v>2</v>
      </c>
      <c r="C8" s="1">
        <v>50</v>
      </c>
    </row>
    <row r="9" spans="1:8" x14ac:dyDescent="0.25">
      <c r="A9">
        <v>310</v>
      </c>
      <c r="B9" t="s">
        <v>3</v>
      </c>
      <c r="C9" s="1">
        <v>3000</v>
      </c>
    </row>
    <row r="10" spans="1:8" x14ac:dyDescent="0.25">
      <c r="A10">
        <v>325</v>
      </c>
      <c r="B10" t="s">
        <v>4</v>
      </c>
      <c r="C10" s="1">
        <v>1500</v>
      </c>
    </row>
    <row r="11" spans="1:8" x14ac:dyDescent="0.25">
      <c r="A11">
        <v>345</v>
      </c>
      <c r="B11" t="s">
        <v>5</v>
      </c>
      <c r="C11" s="2">
        <v>500</v>
      </c>
    </row>
    <row r="12" spans="1:8" x14ac:dyDescent="0.25">
      <c r="A12" t="s">
        <v>6</v>
      </c>
      <c r="C12" s="1">
        <f>SUM(C8:C11)</f>
        <v>5050</v>
      </c>
    </row>
    <row r="14" spans="1:8" x14ac:dyDescent="0.25">
      <c r="A14">
        <v>410</v>
      </c>
      <c r="B14" t="s">
        <v>7</v>
      </c>
      <c r="C14" s="1">
        <v>7800</v>
      </c>
    </row>
    <row r="15" spans="1:8" x14ac:dyDescent="0.25">
      <c r="A15">
        <v>420</v>
      </c>
      <c r="B15" t="s">
        <v>8</v>
      </c>
      <c r="C15" s="1">
        <v>300</v>
      </c>
    </row>
    <row r="16" spans="1:8" x14ac:dyDescent="0.25">
      <c r="A16">
        <v>425</v>
      </c>
      <c r="B16" t="s">
        <v>9</v>
      </c>
      <c r="C16" s="1">
        <v>1100</v>
      </c>
      <c r="D16" t="s">
        <v>10</v>
      </c>
    </row>
    <row r="17" spans="1:4" x14ac:dyDescent="0.25">
      <c r="A17">
        <v>450</v>
      </c>
      <c r="B17" t="s">
        <v>11</v>
      </c>
      <c r="C17" s="2">
        <v>1000</v>
      </c>
      <c r="D17" t="s">
        <v>12</v>
      </c>
    </row>
    <row r="18" spans="1:4" x14ac:dyDescent="0.25">
      <c r="A18" t="s">
        <v>6</v>
      </c>
      <c r="C18" s="1">
        <f>SUM(C14:C17)</f>
        <v>10200</v>
      </c>
    </row>
    <row r="20" spans="1:4" x14ac:dyDescent="0.25">
      <c r="A20">
        <v>611</v>
      </c>
      <c r="B20" t="s">
        <v>13</v>
      </c>
      <c r="C20" s="1">
        <v>24000</v>
      </c>
    </row>
    <row r="21" spans="1:4" x14ac:dyDescent="0.25">
      <c r="A21">
        <v>612</v>
      </c>
      <c r="B21" t="s">
        <v>14</v>
      </c>
      <c r="C21" s="1">
        <v>2500</v>
      </c>
    </row>
    <row r="22" spans="1:4" x14ac:dyDescent="0.25">
      <c r="A22">
        <v>614</v>
      </c>
      <c r="B22" t="s">
        <v>15</v>
      </c>
      <c r="C22" s="1">
        <v>1500</v>
      </c>
    </row>
    <row r="23" spans="1:4" x14ac:dyDescent="0.25">
      <c r="A23">
        <v>619</v>
      </c>
      <c r="B23" t="s">
        <v>16</v>
      </c>
      <c r="C23" s="2">
        <v>1000</v>
      </c>
    </row>
    <row r="24" spans="1:4" x14ac:dyDescent="0.25">
      <c r="A24" t="s">
        <v>17</v>
      </c>
      <c r="C24" s="1">
        <f>SUM(C20:C23)</f>
        <v>29000</v>
      </c>
    </row>
    <row r="27" spans="1:4" x14ac:dyDescent="0.25">
      <c r="A27">
        <v>687</v>
      </c>
      <c r="B27" s="4" t="s">
        <v>18</v>
      </c>
      <c r="C27" s="1">
        <v>1600</v>
      </c>
    </row>
    <row r="28" spans="1:4" x14ac:dyDescent="0.25">
      <c r="A28">
        <v>686</v>
      </c>
      <c r="B28" t="s">
        <v>19</v>
      </c>
      <c r="C28" s="2">
        <v>350</v>
      </c>
    </row>
    <row r="29" spans="1:4" x14ac:dyDescent="0.25">
      <c r="A29" t="s">
        <v>6</v>
      </c>
      <c r="C29" s="1">
        <f>SUM(C27:C28)</f>
        <v>1950</v>
      </c>
    </row>
    <row r="31" spans="1:4" x14ac:dyDescent="0.25">
      <c r="B31" t="s">
        <v>20</v>
      </c>
      <c r="C31" s="1">
        <f>C12+C18+C24+C29</f>
        <v>46200</v>
      </c>
    </row>
    <row r="33" spans="2:4" x14ac:dyDescent="0.25">
      <c r="B33" t="s">
        <v>21</v>
      </c>
      <c r="C33" s="1">
        <f>C6-C31</f>
        <v>4386.4800000000032</v>
      </c>
      <c r="D33" t="s">
        <v>26</v>
      </c>
    </row>
    <row r="35" spans="2:4" x14ac:dyDescent="0.25">
      <c r="B35" t="s">
        <v>22</v>
      </c>
      <c r="C35" s="1">
        <v>2000</v>
      </c>
    </row>
    <row r="37" spans="2:4" x14ac:dyDescent="0.25">
      <c r="B37" t="s">
        <v>23</v>
      </c>
      <c r="C37" s="1">
        <f>C33-C35</f>
        <v>2386.4800000000032</v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Budget</vt:lpstr>
      <vt:lpstr>2025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Porto</dc:creator>
  <cp:lastModifiedBy>Danny Hayes</cp:lastModifiedBy>
  <cp:lastPrinted>2025-09-23T18:39:26Z</cp:lastPrinted>
  <dcterms:created xsi:type="dcterms:W3CDTF">2024-10-30T21:00:41Z</dcterms:created>
  <dcterms:modified xsi:type="dcterms:W3CDTF">2025-09-23T18:39:53Z</dcterms:modified>
</cp:coreProperties>
</file>